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13_ncr:1_{687BC906-050B-4783-8A46-1DFCD7AEC9A6}"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K66" i="10"/>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<sst xmlns="http://schemas.openxmlformats.org/spreadsheetml/2006/main" count="3182" uniqueCount="1581">
  <si>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</si>
  <si>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</si>
  <si>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</si>
  <si>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</si>
  <si>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</si>
  <si>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</si>
  <si>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</si>
  <si>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</si>
  <si>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</si>
  <si>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</si>
  <si>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</si>
  <si>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</si>
  <si>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</si>
  <si>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</si>
  <si>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</si>
  <si>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</si>
  <si>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</si>
  <si>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</si>
  <si>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</si>
  <si>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</si>
  <si>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</si>
  <si>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</si>
  <si>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</si>
  <si>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</si>
  <si>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</si>
  <si>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</si>
  <si>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</si>
  <si>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</si>
  <si>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</si>
  <si>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</si>
  <si>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</si>
  <si>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</si>
  <si>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</si>
  <si>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</si>
  <si>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</si>
  <si>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</si>
  <si>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</si>
  <si>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</si>
  <si>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</si>
  <si>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</si>
  <si>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</si>
  <si>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</si>
  <si>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</si>
  <si>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</si>
  <si>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</si>
  <si>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</si>
  <si>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</si>
  <si>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</si>
  <si>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</si>
  <si>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</si>
  <si>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</si>
  <si>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</si>
  <si>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</si>
  <si>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</si>
  <si>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</si>
  <si>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</si>
  <si>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</si>
  <si>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</si>
  <si>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</si>
  <si>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</si>
  <si>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</si>
  <si>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</si>
  <si>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</si>
  <si>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</si>
  <si>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</si>
  <si>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</si>
  <si>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</si>
  <si>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</si>
  <si>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</si>
  <si>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</si>
  <si>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</si>
  <si>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</si>
  <si>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</si>
  <si>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</si>
  <si>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</si>
  <si>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</si>
  <si>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</si>
  <si>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</si>
  <si>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</si>
  <si>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</si>
  <si>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</si>
  <si>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</si>
  <si>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</si>
  <si>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</si>
  <si>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</si>
  <si>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</si>
  <si>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</si>
  <si>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</si>
  <si>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</si>
  <si>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</si>
  <si>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</si>
  <si>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</si>
  <si>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</si>
  <si>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</si>
  <si>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</si>
  <si>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</si>
  <si>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</si>
  <si>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</si>
  <si>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</si>
  <si>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</si>
  <si>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</si>
  <si>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</si>
  <si>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</si>
  <si>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</si>
  <si>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</si>
  <si>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</si>
  <si>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</si>
  <si>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</si>
  <si>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</si>
  <si>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</si>
  <si>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</si>
  <si>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</si>
  <si>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</si>
  <si>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</si>
  <si>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</si>
  <si>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</si>
  <si>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</si>
  <si>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</si>
  <si>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</si>
  <si>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</si>
  <si>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</si>
  <si>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</si>
  <si>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</si>
  <si>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</si>
  <si>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</si>
  <si>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</si>
  <si>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</si>
  <si>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</si>
  <si>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</si>
  <si>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</si>
  <si>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</si>
  <si>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</si>
  <si>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</si>
  <si>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</si>
  <si>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</si>
  <si>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</si>
  <si>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</si>
  <si>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</si>
  <si>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</si>
  <si>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</si>
  <si>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</si>
  <si>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</si>
  <si>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</si>
  <si>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</si>
  <si>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</si>
  <si>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</si>
  <si>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</si>
  <si>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</si>
  <si>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</si>
  <si>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</si>
  <si>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</si>
  <si>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</si>
  <si>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</si>
  <si>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</si>
  <si>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</si>
  <si>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</si>
  <si>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</si>
  <si>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</si>
  <si>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</si>
  <si>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</si>
  <si>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</si>
  <si>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</si>
  <si>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</si>
  <si>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</si>
  <si>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</si>
  <si>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</si>
  <si>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</si>
  <si>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</si>
  <si>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</si>
  <si>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</si>
  <si>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</si>
  <si>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</si>
  <si>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</si>
  <si>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</si>
  <si>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</si>
  <si>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</si>
  <si>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</si>
  <si>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</si>
  <si>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</si>
  <si>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</si>
  <si>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</si>
  <si>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</si>
  <si>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</si>
  <si>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</si>
  <si>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</si>
  <si>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</si>
  <si>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</si>
  <si>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</si>
  <si>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</si>
  <si>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</si>
  <si>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</si>
  <si>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</si>
  <si>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</si>
  <si>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</si>
  <si>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</si>
  <si>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</si>
  <si>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</si>
  <si>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</si>
  <si>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</si>
  <si>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</si>
  <si>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</si>
  <si>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</si>
  <si>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</si>
  <si>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</si>
  <si>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</si>
  <si>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</si>
  <si>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</si>
  <si>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</si>
  <si>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</si>
  <si>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</si>
  <si>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</si>
  <si>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</si>
  <si>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</si>
  <si>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</si>
  <si>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</si>
  <si>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</si>
  <si>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</si>
  <si>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</si>
  <si>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</si>
  <si>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</si>
  <si>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</si>
  <si>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</si>
  <si>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</si>
  <si>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</si>
  <si>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</si>
  <si>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</si>
  <si>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</si>
  <si>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</si>
  <si>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</si>
  <si>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</si>
  <si>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</si>
  <si>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</si>
  <si>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</si>
  <si>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</si>
  <si>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</si>
  <si>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</si>
  <si>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</si>
  <si>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</si>
  <si>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</si>
  <si>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</si>
  <si>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</si>
  <si>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</si>
  <si>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</si>
  <si>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</si>
  <si>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</si>
  <si>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</si>
  <si>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</si>
  <si>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</si>
  <si>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</si>
  <si>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</si>
  <si>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</si>
  <si>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</si>
  <si>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</si>
  <si>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</si>
  <si>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</si>
  <si>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</si>
  <si>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</si>
  <si>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</si>
  <si>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</si>
  <si>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</si>
  <si>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</si>
  <si>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</si>
  <si>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</si>
  <si>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</si>
  <si>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</si>
  <si>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</si>
  <si>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</si>
  <si>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</si>
  <si>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</si>
  <si>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</si>
  <si>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</si>
  <si>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</si>
  <si>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</si>
  <si>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</si>
  <si>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</si>
  <si>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</si>
  <si>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</si>
  <si>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</si>
  <si>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</si>
  <si>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</si>
  <si>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</si>
  <si>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</si>
  <si>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</si>
  <si>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</si>
  <si>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</si>
  <si>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</si>
  <si>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</si>
  <si>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</si>
  <si>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</si>
  <si>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</si>
  <si>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</si>
  <si>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</si>
  <si>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</si>
  <si>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</si>
  <si>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</si>
  <si>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</si>
  <si>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</si>
  <si>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</si>
  <si>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</si>
  <si>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</si>
  <si>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</si>
  <si>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</si>
  <si>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</si>
  <si>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</si>
  <si>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</si>
  <si>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</si>
  <si>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</si>
  <si>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</si>
  <si>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</si>
  <si>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</si>
  <si>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</si>
  <si>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</si>
  <si>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</si>
  <si>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</si>
  <si>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</si>
  <si>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</si>
  <si>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</si>
  <si>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</si>
  <si>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</si>
  <si>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</si>
  <si>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</si>
  <si>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</si>
  <si>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</si>
  <si>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</si>
  <si>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</si>
  <si>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</si>
  <si>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</si>
  <si>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</si>
  <si>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</si>
  <si>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</si>
  <si>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</si>
  <si>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</si>
  <si>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</si>
  <si>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</si>
  <si>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</si>
  <si>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</si>
  <si>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</si>
  <si>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</si>
  <si>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</si>
  <si>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</si>
  <si>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</si>
  <si>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</si>
  <si>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</si>
  <si>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</si>
  <si>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</si>
  <si>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</si>
  <si>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</si>
  <si>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</si>
  <si>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</si>
  <si>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</si>
  <si>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</si>
  <si>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</si>
  <si>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</si>
  <si>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</si>
  <si>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</si>
  <si>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</si>
  <si>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</si>
  <si>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</si>
  <si>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</si>
  <si>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</si>
  <si>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</si>
  <si>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</si>
  <si>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</si>
  <si>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</si>
  <si>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</si>
  <si>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</si>
  <si>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</si>
  <si>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</si>
  <si>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</si>
  <si>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</si>
  <si>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</si>
  <si>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</si>
  <si>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</si>
  <si>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</si>
  <si>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</si>
  <si>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</si>
  <si>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</si>
  <si>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</si>
  <si>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</si>
  <si>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</si>
  <si>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</si>
  <si>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</si>
  <si>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</si>
  <si>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</si>
  <si>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</si>
  <si>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</si>
  <si>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</si>
  <si>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</si>
  <si>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</si>
  <si>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</si>
  <si>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</si>
  <si>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</si>
  <si>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</si>
  <si>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</si>
  <si>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</si>
  <si>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</si>
  <si>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</si>
  <si>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</si>
  <si>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</si>
  <si>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</si>
  <si>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</si>
  <si>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</si>
  <si>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</si>
  <si>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</si>
  <si>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</si>
  <si>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</si>
  <si>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</si>
  <si>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</si>
  <si>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</si>
  <si>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</si>
  <si>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</si>
  <si>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</si>
  <si>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</si>
  <si>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</si>
  <si>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</si>
  <si>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</si>
  <si>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</si>
  <si>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</si>
  <si>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</si>
  <si>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</si>
  <si>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</si>
  <si>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</si>
  <si>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</si>
  <si>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</si>
  <si>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</si>
  <si>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</si>
  <si>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</si>
  <si>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</si>
  <si>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</si>
  <si>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</si>
  <si>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</si>
  <si>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</si>
  <si>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</si>
  <si>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</si>
  <si>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</si>
  <si>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</si>
  <si>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</si>
  <si>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</si>
  <si>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</si>
  <si>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</si>
  <si>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</si>
  <si>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</si>
  <si>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</si>
  <si>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</si>
  <si>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</si>
  <si>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</si>
  <si>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</si>
  <si>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</si>
  <si>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</si>
  <si>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</si>
  <si>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</si>
  <si>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</si>
  <si>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</si>
  <si>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</si>
  <si>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</si>
  <si>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</si>
  <si>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</si>
  <si>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</si>
  <si>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</si>
  <si>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</si>
  <si>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</si>
  <si>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</si>
  <si>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</si>
  <si>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</si>
  <si>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</si>
  <si>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</si>
  <si>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</si>
  <si>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</si>
  <si>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</si>
  <si>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</si>
  <si>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</si>
  <si>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</si>
  <si>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</si>
  <si>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</si>
  <si>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</si>
  <si>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</si>
  <si>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</si>
  <si>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</si>
  <si>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</si>
  <si>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</si>
  <si>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</si>
  <si>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</si>
  <si>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</si>
  <si>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</si>
  <si>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</si>
  <si>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</si>
  <si>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</si>
  <si>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</si>
  <si>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</si>
  <si>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</si>
  <si>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</si>
  <si>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</si>
  <si>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</si>
  <si>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</si>
  <si>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</si>
  <si>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</si>
  <si>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</si>
  <si>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</si>
  <si>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</si>
  <si>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</si>
  <si>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</si>
  <si>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</si>
  <si>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</si>
  <si>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</si>
  <si>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</si>
  <si>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</si>
  <si>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</si>
  <si>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</si>
  <si>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</si>
  <si>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</si>
  <si>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</si>
  <si>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</si>
  <si>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</si>
  <si>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</si>
  <si>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</si>
  <si>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</si>
  <si>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</si>
  <si>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</si>
  <si>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</si>
  <si>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</si>
  <si>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</si>
  <si>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</si>
  <si>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</si>
  <si>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</si>
  <si>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</si>
  <si>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</si>
  <si>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</si>
  <si>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</si>
  <si>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</si>
  <si>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</si>
  <si>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</si>
  <si>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</si>
  <si>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</si>
  <si>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</si>
  <si>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</si>
  <si>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</si>
  <si>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</si>
  <si>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</si>
  <si>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</si>
  <si>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</si>
  <si>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</si>
  <si>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</si>
  <si>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</si>
  <si>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</si>
  <si>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</si>
  <si>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</si>
  <si>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</si>
  <si>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</si>
  <si>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</si>
  <si>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</si>
  <si>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</si>
  <si>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</si>
  <si>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</si>
  <si>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</si>
  <si>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</si>
  <si>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</si>
  <si>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</si>
  <si>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</si>
  <si>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</si>
  <si>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</si>
  <si>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</si>
  <si>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</si>
  <si>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</si>
  <si>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</si>
  <si>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</si>
  <si>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</si>
  <si>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</si>
  <si>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</si>
  <si>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</si>
  <si>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</si>
  <si>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</si>
  <si>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</si>
  <si>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</si>
  <si>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</si>
  <si>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</si>
  <si>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</si>
  <si>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</si>
  <si>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</si>
  <si>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</si>
  <si>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</si>
  <si>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</si>
  <si>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</si>
  <si>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</si>
  <si>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</si>
  <si>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</si>
  <si>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</si>
  <si>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</si>
  <si>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</si>
  <si>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</si>
  <si>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</si>
  <si>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</si>
  <si>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</si>
  <si>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</si>
  <si>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</si>
  <si>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</si>
  <si>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</si>
  <si>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</si>
  <si>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</si>
  <si>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</si>
  <si>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</si>
  <si>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</si>
  <si>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</si>
  <si>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</si>
  <si>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</si>
  <si>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</si>
  <si>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</si>
  <si>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</si>
  <si>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</si>
  <si>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</si>
  <si>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</si>
  <si>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</si>
  <si>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</si>
  <si>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</si>
  <si>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</si>
  <si>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</si>
  <si>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</si>
  <si>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</si>
  <si>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</si>
  <si>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</si>
  <si>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</si>
  <si>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</si>
  <si>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</si>
  <si>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</si>
  <si>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</si>
  <si>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</si>
  <si>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</si>
  <si>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</si>
  <si>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</si>
  <si>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</si>
  <si>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</si>
  <si>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</si>
  <si>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</si>
  <si>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</si>
  <si>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</si>
  <si>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</si>
  <si>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</si>
  <si>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</si>
  <si>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</si>
  <si>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</si>
  <si>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</si>
  <si>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</si>
  <si>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</si>
  <si>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</si>
  <si>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</si>
  <si>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</si>
  <si>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</si>
  <si>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</si>
  <si>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</si>
  <si>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</si>
  <si>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</si>
  <si>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</si>
  <si>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</si>
  <si>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</si>
  <si>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</si>
  <si>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</si>
  <si>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</si>
  <si>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</si>
  <si>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</si>
  <si>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</si>
  <si>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</si>
  <si>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</si>
  <si>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</si>
  <si>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</si>
  <si>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</si>
  <si>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</si>
  <si>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</si>
  <si>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</si>
  <si>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</si>
  <si>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</si>
  <si>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</si>
  <si>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</si>
  <si>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</si>
  <si>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</si>
  <si>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</si>
  <si>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</si>
  <si>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</si>
  <si>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</si>
  <si>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</si>
  <si>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</si>
  <si>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</si>
  <si>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</si>
  <si>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</si>
  <si>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</si>
  <si>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</si>
  <si>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</si>
  <si>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</si>
  <si>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</si>
  <si>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</si>
  <si>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</si>
  <si>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</si>
  <si>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</si>
  <si>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</si>
  <si>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</si>
  <si>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</si>
  <si>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</si>
  <si>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</si>
  <si>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</si>
  <si>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</si>
  <si>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</si>
  <si>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</si>
  <si>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</si>
  <si>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</si>
  <si>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</si>
  <si>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</si>
  <si>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</si>
  <si>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</si>
  <si>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</si>
  <si>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</si>
  <si>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</si>
  <si>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</si>
  <si>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</si>
  <si>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</si>
  <si>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</si>
  <si>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</si>
  <si>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</si>
  <si>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</si>
  <si>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</si>
  <si>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</si>
  <si>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</si>
  <si>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</si>
  <si>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</si>
  <si>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</si>
  <si>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</si>
  <si>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</si>
  <si>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</si>
  <si>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</si>
  <si>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</si>
  <si>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</si>
  <si>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</si>
  <si>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</si>
  <si>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</si>
  <si>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</si>
  <si>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</si>
  <si>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</si>
  <si>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</si>
  <si>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</si>
  <si>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</si>
  <si>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</si>
  <si>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</si>
  <si>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</si>
  <si>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</si>
  <si>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</si>
  <si>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</si>
  <si>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</si>
  <si>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</si>
  <si>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</si>
  <si>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</si>
  <si>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</si>
  <si>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</si>
  <si>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</si>
  <si>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</si>
  <si>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</si>
  <si>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</si>
  <si>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</si>
  <si>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</si>
  <si>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</si>
  <si>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</si>
  <si>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</si>
  <si>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</si>
  <si>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</si>
  <si>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</si>
  <si>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</si>
  <si>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</si>
  <si>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</si>
  <si>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</si>
  <si>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</si>
  <si>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</si>
  <si>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</si>
  <si>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</si>
  <si>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</si>
  <si>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</si>
  <si>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</si>
  <si>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</si>
  <si>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</si>
  <si>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</si>
  <si>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</si>
  <si>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</si>
  <si>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</si>
  <si>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</si>
  <si>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</si>
  <si>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</si>
  <si>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</si>
  <si>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</si>
  <si>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</si>
  <si>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</si>
  <si>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</si>
  <si>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</si>
  <si>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</si>
  <si>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</si>
  <si>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</si>
  <si>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</si>
  <si>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</si>
  <si>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</si>
  <si>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</si>
  <si>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</si>
  <si>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</si>
  <si>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</si>
  <si>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</si>
  <si>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</si>
  <si>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</si>
  <si>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</si>
  <si>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</si>
  <si>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</si>
  <si>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</si>
  <si>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</si>
  <si>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</si>
  <si>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</si>
  <si>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</si>
  <si>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</si>
  <si>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</si>
  <si>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</si>
  <si>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</si>
  <si>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</si>
  <si>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</si>
  <si>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</si>
  <si>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</si>
  <si>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</si>
  <si>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</si>
  <si>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</si>
  <si>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</si>
  <si>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</si>
  <si>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</si>
  <si>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</si>
  <si>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</si>
  <si>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</si>
  <si>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</si>
  <si>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</si>
  <si>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</si>
  <si>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</si>
  <si>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</si>
  <si>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</si>
  <si>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</si>
  <si>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</si>
  <si>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</si>
  <si>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</si>
  <si>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</si>
  <si>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</si>
  <si>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</si>
  <si>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</si>
  <si>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</si>
  <si>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</si>
  <si>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</si>
  <si>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</si>
  <si>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</si>
  <si>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</si>
  <si>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</si>
  <si>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</si>
  <si>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</si>
  <si>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</si>
  <si>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</si>
  <si>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</si>
  <si>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</si>
  <si>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</si>
  <si>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</si>
  <si>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</si>
  <si>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</si>
  <si>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</si>
  <si>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</si>
  <si>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</si>
  <si>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</si>
  <si>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</si>
  <si>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</si>
  <si>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</si>
  <si>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</si>
  <si>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</si>
  <si>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</si>
  <si>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</si>
  <si>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</si>
  <si>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</si>
  <si>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</si>
  <si>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</si>
  <si>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</si>
  <si>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</si>
  <si>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</si>
  <si>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</si>
  <si>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</si>
  <si>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</si>
  <si>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</si>
  <si>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</si>
  <si>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</si>
  <si>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</si>
  <si>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</si>
  <si>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</si>
  <si>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</si>
  <si>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</si>
  <si>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</si>
  <si>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</si>
  <si>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</si>
  <si>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</si>
  <si>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</si>
  <si>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</si>
  <si>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</si>
  <si>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</si>
  <si>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</si>
  <si>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</si>
  <si>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</si>
  <si>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</si>
  <si>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</si>
  <si>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</si>
  <si>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</si>
  <si>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</si>
  <si>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</si>
  <si>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</si>
  <si>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</si>
  <si>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</si>
  <si>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</si>
  <si>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</si>
  <si>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</si>
  <si>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</si>
  <si>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</si>
  <si>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</si>
  <si>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</si>
  <si>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</si>
  <si>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</si>
  <si>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</si>
  <si>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</si>
  <si>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</si>
  <si>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</si>
  <si>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</si>
  <si>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</si>
  <si>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</si>
  <si>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</si>
  <si>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</si>
  <si>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</si>
  <si>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</si>
  <si>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</si>
  <si>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</si>
  <si>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</si>
  <si>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</si>
  <si>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</si>
  <si>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</si>
  <si>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</si>
  <si>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</si>
  <si>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</si>
  <si>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</si>
  <si>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</si>
  <si>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</si>
  <si>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</si>
  <si>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</si>
  <si>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</si>
  <si>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</si>
  <si>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</si>
  <si>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</si>
  <si>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</si>
  <si>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</si>
  <si>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</si>
  <si>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</si>
  <si>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</si>
  <si>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</si>
  <si>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</si>
  <si>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</si>
  <si>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</si>
  <si>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</si>
  <si>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</si>
  <si>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</si>
  <si>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</si>
  <si>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</si>
  <si>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</si>
  <si>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</si>
  <si>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</si>
  <si>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</si>
  <si>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</si>
  <si>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</si>
  <si>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</si>
  <si>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</si>
  <si>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</si>
  <si>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</si>
  <si>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</si>
  <si>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</si>
  <si>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</si>
  <si>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</si>
  <si>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</si>
  <si>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</si>
  <si>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</si>
  <si>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</si>
  <si>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</si>
  <si>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</si>
  <si>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</si>
  <si>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</si>
  <si>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</si>
  <si>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</si>
  <si>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</si>
  <si>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</si>
  <si>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</si>
  <si>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</si>
  <si>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</si>
  <si>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</si>
  <si>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</si>
  <si>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</si>
  <si>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</si>
  <si>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</si>
  <si>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</si>
  <si>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</si>
  <si>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</si>
  <si>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</si>
  <si>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</si>
  <si>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</si>
  <si>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</si>
  <si>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</si>
  <si>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</si>
  <si>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</si>
  <si>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</si>
  <si>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</si>
  <si>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</si>
  <si>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</si>
  <si>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</si>
  <si>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</si>
  <si>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</si>
  <si>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</si>
  <si>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</si>
  <si>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</si>
  <si>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</si>
  <si>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</si>
  <si>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</si>
  <si>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</si>
  <si>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</si>
  <si>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</si>
  <si>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</si>
  <si>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</si>
  <si>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</si>
  <si>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</si>
  <si>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</si>
  <si>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</si>
  <si>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</si>
  <si>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</si>
  <si>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</si>
  <si>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</si>
  <si>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</si>
  <si>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</si>
  <si>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</si>
  <si>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</si>
  <si>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</si>
  <si>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</si>
  <si>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</si>
  <si>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</si>
  <si>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</si>
  <si>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</si>
  <si>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</si>
  <si>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</si>
  <si>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</si>
  <si>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</si>
  <si>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</si>
  <si>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</si>
  <si>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</si>
  <si>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</si>
  <si>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</si>
  <si>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</si>
  <si>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</si>
  <si>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</si>
  <si>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</si>
  <si>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</si>
  <si>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</si>
  <si>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</si>
  <si>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</si>
  <si>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</si>
  <si>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</si>
  <si>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</si>
  <si>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</si>
  <si>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</si>
  <si>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</si>
  <si>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</si>
  <si>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</si>
  <si>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</si>
  <si>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</si>
  <si>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</si>
  <si>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</si>
  <si>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</si>
  <si>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</si>
  <si>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</si>
  <si>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</si>
  <si>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</si>
  <si>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</si>
  <si>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</si>
  <si>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</si>
  <si>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</si>
  <si>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</si>
  <si>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</si>
  <si>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</si>
  <si>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</si>
  <si>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</si>
  <si>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</si>
  <si>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</si>
  <si>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</si>
  <si>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</si>
  <si>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</si>
  <si>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</si>
  <si>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</si>
  <si>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</si>
  <si>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</si>
  <si>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</si>
  <si>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</si>
  <si>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</si>
  <si>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</si>
  <si>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</si>
  <si>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</si>
  <si>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</si>
  <si>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</si>
  <si>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</si>
  <si>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</si>
  <si>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</si>
  <si>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</si>
  <si>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</si>
  <si>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</si>
  <si>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</si>
  <si>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</si>
  <si>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</si>
  <si>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</si>
  <si>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</si>
  <si>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</si>
  <si>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</si>
  <si>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</si>
  <si>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</si>
  <si>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</si>
  <si>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</si>
  <si>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</si>
  <si>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</si>
  <si>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</si>
  <si>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</si>
  <si>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</si>
  <si>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</si>
  <si>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</si>
  <si>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</si>
  <si>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</si>
  <si>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</si>
  <si>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</si>
  <si>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</si>
  <si>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</si>
  <si>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</si>
  <si>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</si>
  <si>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</si>
  <si>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</si>
  <si>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</si>
  <si>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</si>
  <si>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</si>
  <si>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</si>
  <si>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</si>
  <si>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</si>
  <si>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</si>
  <si>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</si>
  <si>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</si>
  <si>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</si>
  <si>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</si>
  <si>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</si>
  <si>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</si>
  <si>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</si>
  <si>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</si>
  <si>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</si>
  <si>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</si>
  <si>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</si>
  <si>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</si>
  <si>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</si>
  <si>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</si>
  <si>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</si>
  <si>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</si>
  <si>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</si>
  <si>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</si>
  <si>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</si>
  <si>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</si>
  <si>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</si>
  <si>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</si>
  <si>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</si>
  <si>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</si>
  <si>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</si>
  <si>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</si>
  <si>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</si>
  <si>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</si>
  <si>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</si>
  <si>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</si>
  <si>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</si>
  <si>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</si>
  <si>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</si>
  <si>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</si>
  <si>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</si>
  <si>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</si>
  <si>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</si>
  <si>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</si>
  <si>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</si>
  <si>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</si>
  <si>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</si>
  <si>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</si>
  <si>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</si>
  <si>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</si>
  <si>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</si>
  <si>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</si>
  <si>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</si>
  <si>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</si>
  <si>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</si>
  <si>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</si>
  <si>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</si>
  <si>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</si>
  <si>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</si>
  <si>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</si>
  <si>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</si>
  <si>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</si>
  <si>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</si>
  <si>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</si>
  <si>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</si>
  <si>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</si>
  <si>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</si>
  <si>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</si>
  <si>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</si>
  <si>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</si>
  <si>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</si>
  <si>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</si>
  <si>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</si>
  <si>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</si>
  <si>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</si>
  <si>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</si>
  <si>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</si>
  <si>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</si>
  <si>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</si>
  <si>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</si>
  <si>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</si>
  <si>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</si>
  <si>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</si>
  <si>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</si>
  <si>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</si>
  <si>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</si>
  <si>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</si>
  <si>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</si>
  <si>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</si>
  <si>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</si>
  <si>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</si>
  <si>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</si>
  <si>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</si>
  <si>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</si>
  <si>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</si>
  <si>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</si>
  <si>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</si>
  <si>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</si>
  <si>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</si>
  <si>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</si>
  <si>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</si>
  <si>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</si>
  <si>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</si>
  <si>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</si>
  <si>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</si>
  <si>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</si>
  <si>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</si>
  <si>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</si>
  <si>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</si>
  <si>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</si>
  <si>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</si>
  <si>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</si>
  <si>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</si>
  <si>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</si>
  <si>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</si>
  <si>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</si>
  <si>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</si>
  <si>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</si>
  <si>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</si>
  <si>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</si>
  <si>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</si>
  <si>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</si>
  <si>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</si>
  <si>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</si>
  <si>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</si>
  <si>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</si>
  <si>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</si>
  <si>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</si>
  <si>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</si>
  <si>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</si>
  <si>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</si>
  <si>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</si>
  <si>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</si>
  <si>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</si>
  <si>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</si>
  <si>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</si>
  <si>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</si>
  <si>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</si>
  <si>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</si>
  <si>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</si>
  <si>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</si>
  <si>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</si>
  <si>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</si>
  <si>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</si>
  <si>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</si>
  <si>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</si>
  <si>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</si>
  <si>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</si>
  <si>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</si>
  <si>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</si>
  <si>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</si>
  <si>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</si>
  <si>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</si>
  <si>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</si>
  <si>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</si>
  <si>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</si>
  <si>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</si>
  <si>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</si>
  <si>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</si>
  <si>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</si>
  <si>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</si>
  <si>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</si>
  <si>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</si>
  <si>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</si>
  <si>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</si>
  <si>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</si>
  <si>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</si>
  <si>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</si>
  <si>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</si>
  <si>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</si>
  <si>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</si>
  <si>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</si>
  <si>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</si>
  <si>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</si>
  <si>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</si>
  <si>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</si>
  <si>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</si>
  <si>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</si>
  <si>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</si>
  <si>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</si>
  <si>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</si>
  <si>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</si>
  <si>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</si>
  <si>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</si>
  <si>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</si>
  <si>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</si>
  <si>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</si>
  <si>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</si>
  <si>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</si>
  <si>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</si>
  <si>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</si>
  <si>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</si>
  <si>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</si>
  <si>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</si>
  <si>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</si>
  <si>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</si>
  <si>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</si>
  <si>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</si>
  <si>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</si>
  <si>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</si>
  <si>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</si>
  <si>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</si>
  <si>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</si>
  <si>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</si>
  <si>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</si>
  <si>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</si>
  <si>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</si>
  <si>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</si>
  <si>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</si>
  <si>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</si>
  <si>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</si>
  <si>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</si>
  <si>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</si>
  <si>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</si>
  <si>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</si>
  <si>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</si>
  <si>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</si>
  <si>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</si>
  <si>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</si>
  <si>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</si>
  <si>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</si>
  <si>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</si>
  <si>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</si>
  <si>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</si>
  <si>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</si>
  <si>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</si>
  <si>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</si>
  <si>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</si>
  <si>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</si>
  <si>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</si>
  <si>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</si>
  <si>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</si>
  <si>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</si>
  <si>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</si>
  <si>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</si>
  <si>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</si>
  <si>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</si>
  <si>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</si>
  <si>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</si>
  <si>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</si>
  <si>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</si>
  <si>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</si>
  <si>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</si>
  <si>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</si>
  <si>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</si>
  <si>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</si>
  <si>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</si>
  <si>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</si>
  <si>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</si>
  <si>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</si>
  <si>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</si>
  <si>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</si>
  <si>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</si>
  <si>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</si>
  <si>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</si>
  <si>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</si>
  <si>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</si>
  <si>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</si>
  <si>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</si>
  <si>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</si>
  <si>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</si>
  <si>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</si>
  <si>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</si>
  <si>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</si>
  <si>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</si>
  <si>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</si>
  <si>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</si>
  <si>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</si>
  <si>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</si>
  <si>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</si>
  <si>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</si>
  <si>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</si>
  <si>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</si>
  <si>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</si>
  <si>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</si>
  <si>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</si>
  <si>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</si>
  <si>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</si>
  <si>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</si>
  <si>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</si>
  <si>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</si>
  <si>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</si>
  <si>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</si>
  <si>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</si>
  <si>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</si>
  <si>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</si>
  <si>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</si>
  <si>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</si>
  <si>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</si>
  <si>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</si>
  <si>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</si>
  <si>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</si>
  <si>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</si>
  <si>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</si>
  <si>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</si>
  <si>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</si>
  <si>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</si>
  <si>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</si>
  <si>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</si>
  <si>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</si>
  <si>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</si>
  <si>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</si>
  <si>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</si>
  <si>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</si>
  <si>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</si>
  <si>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</si>
  <si>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</si>
  <si>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</si>
  <si>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</si>
  <si>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</si>
  <si>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</si>
  <si>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</si>
  <si>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</si>
  <si>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</si>
  <si>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</si>
  <si>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</si>
  <si>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</si>
  <si>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</si>
  <si>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</si>
  <si>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</si>
  <si>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</si>
  <si>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</si>
  <si>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</si>
  <si>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</si>
  <si>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</si>
  <si>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</si>
  <si>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</si>
  <si>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</si>
  <si>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</si>
  <si>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</si>
  <si>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</si>
  <si>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</si>
  <si>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</si>
  <si>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</si>
  <si>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</si>
  <si>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</si>
  <si>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</si>
  <si>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</si>
  <si>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</si>
  <si>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</si>
  <si>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</si>
  <si>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</si>
  <si>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</si>
  <si>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</si>
  <si>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</si>
  <si>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</si>
  <si>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</si>
  <si>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</si>
  <si>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</si>
  <si>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</si>
  <si>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</si>
  <si>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</si>
  <si>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</si>
  <si>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</si>
  <si>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</si>
  <si>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</si>
  <si>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</si>
  <si>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</si>
  <si>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</si>
  <si>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</si>
  <si>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</si>
  <si>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</si>
  <si>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</si>
  <si>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</si>
  <si>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</si>
  <si>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</si>
  <si>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</si>
  <si>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</si>
  <si>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</si>
  <si>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</si>
  <si>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</si>
  <si>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</si>
  <si>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</si>
  <si>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</si>
  <si>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</si>
  <si>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</si>
  <si>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</si>
  <si>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</si>
  <si>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</si>
  <si>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</si>
  <si>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</si>
  <si>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</si>
  <si>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</si>
  <si>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</si>
  <si>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</si>
  <si>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</si>
  <si>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</si>
  <si>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</si>
  <si>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</si>
  <si>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</si>
  <si>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</si>
  <si>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</si>
  <si>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</si>
  <si>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</si>
  <si>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</si>
  <si>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</si>
  <si>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</si>
  <si>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</si>
  <si>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</si>
  <si>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</si>
  <si>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</si>
  <si>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</si>
  <si>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</si>
  <si>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</si>
  <si>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</si>
  <si>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</si>
  <si>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</si>
  <si>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</si>
  <si>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</si>
  <si>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</si>
  <si>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</si>
  <si>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</si>
  <si>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</si>
  <si>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</si>
  <si>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</si>
  <si>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</si>
  <si>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</si>
  <si>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</si>
  <si>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</si>
  <si>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</si>
  <si>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</si>
  <si>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</si>
  <si>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</si>
  <si>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</si>
  <si>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</si>
  <si>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</si>
  <si>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</si>
  <si>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</si>
  <si>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</si>
  <si>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</si>
  <si>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</si>
  <si>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</si>
  <si>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</si>
  <si>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</si>
  <si>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</si>
  <si>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</si>
  <si>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</si>
  <si>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</si>
  <si>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</si>
  <si>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</si>
  <si>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</si>
  <si>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</si>
  <si>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</si>
  <si>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</si>
  <si>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</si>
  <si>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</si>
  <si>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</si>
  <si>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</si>
  <si>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Titulación Universitaria Media y/o Superior, preferiblemente en Informática o conocimientos equivalentes equiparados por la empresa y/o experiencia consolidada en el ejercicio de la actividad profesional en la empresa y reconocida por ésta.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</si>
</sst>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3">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quotePrefix="1"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42" fillId="4" borderId="33"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8" sqref="A18:L18"/>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5"/>
      <c r="B7" s="106"/>
      <c r="C7" s="106"/>
      <c r="D7" s="106"/>
      <c r="E7" s="106"/>
      <c r="F7" s="11"/>
      <c r="G7" s="152"/>
      <c r="H7" s="153"/>
      <c r="I7" s="154"/>
      <c r="J7" s="11"/>
      <c r="K7" s="107"/>
      <c r="L7" s="108"/>
    </row>
    <row r="8" spans="1:120" s="2" customFormat="1" ht="19.5" customHeight="1" x14ac:dyDescent="0.25">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32" t="s">
        <v>427</v>
      </c>
      <c r="B10" s="133"/>
      <c r="C10" s="111" t="str">
        <f>VLOOKUP(A10,lista,2,0)</f>
        <v>G. CONSULTORÍA TI Y CIBERSEGURIDAD</v>
      </c>
      <c r="D10" s="111"/>
      <c r="E10" s="111"/>
      <c r="F10" s="111"/>
      <c r="G10" s="111" t="str">
        <f>VLOOKUP(A10,lista,3,0)</f>
        <v>Experto/a 2</v>
      </c>
      <c r="H10" s="111"/>
      <c r="I10" s="120" t="str">
        <f>VLOOKUP(A10,lista,4,0)</f>
        <v>Consultor/a senior en contratación pública TIC</v>
      </c>
      <c r="J10" s="121"/>
      <c r="K10" s="111" t="str">
        <f>VLOOKUP(A10,lista,5,0)</f>
        <v>Madrid</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7"/>
      <c r="B15" s="148"/>
      <c r="C15" s="125"/>
      <c r="D15" s="126"/>
      <c r="E15" s="126"/>
      <c r="F15" s="126"/>
      <c r="G15" s="126"/>
      <c r="H15" s="126"/>
      <c r="I15" s="127"/>
      <c r="J15" s="125"/>
      <c r="K15" s="126"/>
      <c r="L15" s="149"/>
    </row>
    <row r="16" spans="1:120" s="2" customFormat="1" ht="19.5" customHeight="1" thickBot="1" x14ac:dyDescent="0.3">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58" t="s">
        <v>1580</v>
      </c>
      <c r="B17" s="159"/>
      <c r="C17" s="159"/>
      <c r="D17" s="159"/>
      <c r="E17" s="159"/>
      <c r="F17" s="159"/>
      <c r="G17" s="159"/>
      <c r="H17" s="160"/>
      <c r="I17" s="44"/>
      <c r="J17" s="161" t="s">
        <v>90</v>
      </c>
      <c r="K17" s="161"/>
      <c r="L17" s="162"/>
    </row>
    <row r="18" spans="1:120" s="2" customFormat="1" ht="19.5" customHeight="1" thickTop="1" thickBot="1" x14ac:dyDescent="0.3">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238.2" customHeight="1" thickTop="1" thickBot="1" x14ac:dyDescent="0.3">
      <c r="A19" s="164" t="str">
        <f>VLOOKUP(A10,lista,7,0)</f>
        <v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v>
      </c>
      <c r="B19" s="159"/>
      <c r="C19" s="159"/>
      <c r="D19" s="159"/>
      <c r="E19" s="159"/>
      <c r="F19" s="159"/>
      <c r="G19" s="159"/>
      <c r="H19" s="160"/>
      <c r="I19" s="44"/>
      <c r="J19" s="161" t="s">
        <v>91</v>
      </c>
      <c r="K19" s="161"/>
      <c r="L19" s="162"/>
    </row>
    <row r="20" spans="1:120" s="2" customFormat="1" ht="19.5" customHeight="1" thickTop="1" x14ac:dyDescent="0.25">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6" t="s">
        <v>23</v>
      </c>
      <c r="D23" s="117"/>
      <c r="E23" s="116" t="s">
        <v>7</v>
      </c>
      <c r="F23" s="117"/>
      <c r="G23" s="116" t="s">
        <v>60</v>
      </c>
      <c r="H23" s="172"/>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6" t="s">
        <v>23</v>
      </c>
      <c r="D46" s="117"/>
      <c r="E46" s="116" t="s">
        <v>7</v>
      </c>
      <c r="F46" s="117"/>
      <c r="G46" s="116" t="s">
        <v>61</v>
      </c>
      <c r="H46" s="172"/>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80" t="s">
        <v>93</v>
      </c>
      <c r="B67" s="181"/>
      <c r="C67" s="181"/>
      <c r="D67" s="181"/>
      <c r="E67" s="181"/>
      <c r="F67" s="181"/>
      <c r="G67" s="181"/>
      <c r="H67" s="181"/>
      <c r="I67" s="181"/>
      <c r="J67" s="181"/>
      <c r="K67" s="182"/>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3" t="s">
        <v>31</v>
      </c>
      <c r="B68" s="174"/>
      <c r="C68" s="174"/>
      <c r="D68" s="174"/>
      <c r="E68" s="174"/>
      <c r="F68" s="174"/>
      <c r="G68" s="174"/>
      <c r="H68" s="174"/>
      <c r="I68" s="174"/>
      <c r="J68" s="174"/>
      <c r="K68" s="174"/>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7"/>
      <c r="D70" s="177"/>
      <c r="E70" s="177"/>
      <c r="F70" s="177"/>
      <c r="G70" s="177"/>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5"/>
      <c r="C71" s="175"/>
      <c r="D71" s="175"/>
      <c r="E71" s="175"/>
      <c r="F71" s="175"/>
      <c r="G71" s="175"/>
      <c r="H71" s="175"/>
      <c r="I71" s="175"/>
      <c r="J71" s="175"/>
      <c r="K71" s="175"/>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6" t="s">
        <v>95</v>
      </c>
      <c r="C72" s="176"/>
      <c r="D72" s="176"/>
      <c r="E72" s="176"/>
      <c r="F72" s="176"/>
      <c r="G72" s="176"/>
      <c r="H72" s="176"/>
      <c r="I72" s="176"/>
      <c r="J72" s="176"/>
      <c r="K72" s="176"/>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7"/>
      <c r="E74" s="177"/>
      <c r="F74" s="177"/>
      <c r="G74" s="177"/>
      <c r="H74" s="64" t="s">
        <v>62</v>
      </c>
      <c r="I74" s="179">
        <f ca="1">TODAY()</f>
        <v>46196</v>
      </c>
      <c r="J74" s="179"/>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8"/>
      <c r="F78" s="178"/>
      <c r="G78" s="178"/>
      <c r="H78" s="178"/>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EQkno+fSdHWxJo1STd3qJyqqzhguno2t9s3xuy15MNaeXhIxt88uVW27X4wqX9xiG+F9/bib7AYWTq6f7wmSIw==" saltValue="W2tyePmOjliE1Gw5Dp7/oQ=="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2026-06-23T12:46:28Z</cp:lastPrinted>
  <dcterms:created xsi:type="dcterms:W3CDTF">2022-04-04T08:15:52Z</dcterms:created>
  <dcterms:modified xsi:type="dcterms:W3CDTF">2026-06-23T13:54:52Z</dcterms:modified>
</cp:coreProperties>
</file>